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Kulikova\D\С компьютера Борисовой\диск d\РАБОЧИЕ ДОКУМЕНТЫ\БЮДЖЕТ 2025-2027 ГП\"/>
    </mc:Choice>
  </mc:AlternateContent>
  <bookViews>
    <workbookView xWindow="360" yWindow="15" windowWidth="15480" windowHeight="10170"/>
  </bookViews>
  <sheets>
    <sheet name="оценка 2024" sheetId="8" r:id="rId1"/>
    <sheet name="Лист1" sheetId="1" r:id="rId2"/>
  </sheets>
  <calcPr calcId="152511"/>
</workbook>
</file>

<file path=xl/calcChain.xml><?xml version="1.0" encoding="utf-8"?>
<calcChain xmlns="http://schemas.openxmlformats.org/spreadsheetml/2006/main">
  <c r="E31" i="8" l="1"/>
  <c r="D36" i="8" l="1"/>
  <c r="E36" i="8"/>
  <c r="C36" i="8"/>
  <c r="D7" i="8"/>
  <c r="E7" i="8"/>
  <c r="C7" i="8"/>
  <c r="C31" i="8" l="1"/>
  <c r="D31" i="8"/>
  <c r="E23" i="8" l="1"/>
  <c r="C23" i="8"/>
  <c r="D23" i="8"/>
  <c r="E56" i="8" l="1"/>
  <c r="D21" i="8" l="1"/>
  <c r="E21" i="8"/>
  <c r="D14" i="8"/>
  <c r="E14" i="8"/>
  <c r="D39" i="8" l="1"/>
  <c r="D38" i="8" s="1"/>
  <c r="E39" i="8"/>
  <c r="E38" i="8" s="1"/>
  <c r="C39" i="8"/>
  <c r="C38" i="8" s="1"/>
  <c r="E27" i="8"/>
  <c r="D27" i="8"/>
  <c r="C27" i="8" l="1"/>
  <c r="E29" i="8" l="1"/>
  <c r="D56" i="8"/>
  <c r="C56" i="8"/>
  <c r="D13" i="8" l="1"/>
  <c r="D34" i="8" l="1"/>
  <c r="D29" i="8"/>
  <c r="D19" i="8"/>
  <c r="D26" i="8" l="1"/>
  <c r="D6" i="8"/>
  <c r="C20" i="1"/>
  <c r="C39" i="1"/>
  <c r="C33" i="1"/>
  <c r="D6" i="1"/>
  <c r="D16" i="1"/>
  <c r="C16" i="1"/>
  <c r="C6" i="1"/>
  <c r="D5" i="8" l="1"/>
  <c r="C36" i="1"/>
  <c r="C32" i="1" s="1"/>
  <c r="D43" i="8" l="1"/>
  <c r="D57" i="8" s="1"/>
  <c r="C34" i="8"/>
  <c r="E19" i="8"/>
  <c r="C19" i="8"/>
  <c r="D36" i="1" l="1"/>
  <c r="C23" i="1" l="1"/>
  <c r="C14" i="8" l="1"/>
  <c r="C13" i="8" s="1"/>
  <c r="C29" i="8"/>
  <c r="C26" i="8" s="1"/>
  <c r="E34" i="8"/>
  <c r="E26" i="8" s="1"/>
  <c r="E13" i="8" l="1"/>
  <c r="C21" i="8"/>
  <c r="E6" i="8" l="1"/>
  <c r="E5" i="8" s="1"/>
  <c r="E43" i="8" s="1"/>
  <c r="E57" i="8" s="1"/>
  <c r="C6" i="8"/>
  <c r="C5" i="8" s="1"/>
  <c r="C43" i="8" s="1"/>
  <c r="C57" i="8" s="1"/>
  <c r="E22" i="1" l="1"/>
  <c r="E19" i="1"/>
  <c r="E21" i="1"/>
  <c r="D28" i="1"/>
  <c r="D23" i="1"/>
  <c r="D26" i="1"/>
  <c r="D30" i="1"/>
  <c r="D20" i="1"/>
  <c r="D18" i="1" s="1"/>
  <c r="C30" i="1"/>
  <c r="C28" i="1"/>
  <c r="E28" i="1" s="1"/>
  <c r="C26" i="1"/>
  <c r="C18" i="1"/>
  <c r="E30" i="1" l="1"/>
  <c r="F23" i="1"/>
  <c r="E26" i="1"/>
  <c r="E18" i="1"/>
  <c r="E23" i="1"/>
  <c r="E20" i="1"/>
  <c r="E16" i="1"/>
  <c r="D11" i="1"/>
  <c r="D10" i="1" s="1"/>
  <c r="D5" i="1" s="1"/>
  <c r="F6" i="1" l="1"/>
  <c r="F5" i="1" s="1"/>
  <c r="C11" i="1"/>
  <c r="C10" i="1" s="1"/>
  <c r="C5" i="1" l="1"/>
  <c r="C43" i="1" s="1"/>
  <c r="E6" i="1"/>
  <c r="E42" i="1"/>
  <c r="E41" i="1"/>
  <c r="E5" i="1" l="1"/>
  <c r="D32" i="1"/>
  <c r="D43" i="1" s="1"/>
  <c r="E12" i="1"/>
  <c r="E13" i="1"/>
  <c r="E14" i="1"/>
  <c r="E15" i="1"/>
  <c r="E10" i="1"/>
  <c r="E11" i="1"/>
  <c r="E34" i="1" l="1"/>
  <c r="E36" i="1"/>
  <c r="E38" i="1"/>
  <c r="E40" i="1"/>
  <c r="E31" i="1"/>
  <c r="E29" i="1"/>
  <c r="E27" i="1"/>
  <c r="E25" i="1"/>
  <c r="E24" i="1"/>
  <c r="E17" i="1"/>
  <c r="E9" i="1"/>
  <c r="E8" i="1"/>
  <c r="E7" i="1"/>
  <c r="E39" i="1" l="1"/>
  <c r="E32" i="1" s="1"/>
  <c r="E43" i="1" l="1"/>
</calcChain>
</file>

<file path=xl/sharedStrings.xml><?xml version="1.0" encoding="utf-8"?>
<sst xmlns="http://schemas.openxmlformats.org/spreadsheetml/2006/main" count="187" uniqueCount="143">
  <si>
    <t>Код  классификации доходов бюджетов Российской Федерации</t>
  </si>
  <si>
    <t>Наименование доходов</t>
  </si>
  <si>
    <t>сумма (в рублях)</t>
  </si>
  <si>
    <t>НАЛОГОВЫЕ ДОХОДЫ</t>
  </si>
  <si>
    <t>000 1 01 02000 01 0000 110</t>
  </si>
  <si>
    <t>Налог на доходы физических лиц</t>
  </si>
  <si>
    <t>182 1 01 02010 01 0000 110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</si>
  <si>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 в соответствии со статьями 227,227.1, и 228 Налогового кодекса Российской Федерации</t>
  </si>
  <si>
    <t>182 1 0102020 01 0000 110</t>
  </si>
  <si>
    <t>Налог на доходы физических лиц,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практикой, в соответствии со статьей 227 Налогового кодекса Российской Федерации</t>
  </si>
  <si>
    <t>182 1 01 02030 01 0000 110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</si>
  <si>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</si>
  <si>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182 1 05 00000 00 0000 000</t>
  </si>
  <si>
    <t>Налоги на совокупный доход</t>
  </si>
  <si>
    <t>182 1 05 03010 01 0000 110</t>
  </si>
  <si>
    <t>Единый сельскохозяйственный налог</t>
  </si>
  <si>
    <t>НЕНАЛОГОВЫЕ ДОХОДЫ</t>
  </si>
  <si>
    <t>166 1  11 00000 00 0000 000</t>
  </si>
  <si>
    <t>Доходы от использования имущества, находящегося в государственной и муниципальной собственности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</si>
  <si>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поселений, а также средства от продажи права на заключение договоров аренды указанных земельных участков</t>
  </si>
  <si>
    <t>000 1 13 00000 00 0000 130</t>
  </si>
  <si>
    <t>Доходы от оказания платных услуг (работ) и компенсации затрат государства</t>
  </si>
  <si>
    <t>Прочие доходы от оказания платных услуг (работ) получателями средств бюджетов муниципальных районов</t>
  </si>
  <si>
    <t>000 1 14 00000 00 0000 000</t>
  </si>
  <si>
    <t>Доходы от продажи материальных и нематериальных активов</t>
  </si>
  <si>
    <t>Доходы от продажи земельных участков, государственная собственность на которые не разграничена и которые расположены в границах поселений</t>
  </si>
  <si>
    <t>2 00 00000 00 0000 000</t>
  </si>
  <si>
    <t>Безвозмездные поступления</t>
  </si>
  <si>
    <t>Дотации бюджетам муниципальных районов на выравнивание уровня бюджетной обеспеченности</t>
  </si>
  <si>
    <t>Субсидии бюджетам бюджетной системы Российской Федерации (межбюджетные субсидии)</t>
  </si>
  <si>
    <t>Прочие субсидии бюджетам муниципальных районов</t>
  </si>
  <si>
    <t>Субвенции бюджетам субъектов Российской Федерации и муниципальных образований</t>
  </si>
  <si>
    <t>Субвенции бюджетам муниципальных районов на составление (изменение) списков кандидатов в присяжные заседатели федеральных судов общей юрисдикции в Российской Федерации</t>
  </si>
  <si>
    <t>ВСЕГО ДОХОДОВ</t>
  </si>
  <si>
    <t>отклонение</t>
  </si>
  <si>
    <t>166 1 11 05013 13 0000 120</t>
  </si>
  <si>
    <t>166 1 14 06013 13 0000430</t>
  </si>
  <si>
    <t>000 1 03 00000 00 0000 000</t>
  </si>
  <si>
    <t>Налоги на товары (работы, услуги) реализуемые на территории Российской Федерации</t>
  </si>
  <si>
    <t>000 1 03 02000 01 0000 110</t>
  </si>
  <si>
    <t>Акцизы по подакцизным товарам (продукции), производимым на территории Российской Федерации</t>
  </si>
  <si>
    <t>100 1 03 02230 01 0000 110</t>
  </si>
  <si>
    <t>Доходы от уплаты акцизов на дизельное топливо, подлежащие распределению между 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</si>
  <si>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100 1 03 02240 01 0000 110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</si>
  <si>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</si>
  <si>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100 1 03 02250 01 0000 110</t>
  </si>
  <si>
    <t>Доходы от уплаты акцизов на автомобильный бензин, подлежищие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</si>
  <si>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100 1 03 02260 01 0000 110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</si>
  <si>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</si>
  <si>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Иные межбюджетные трансферты</t>
  </si>
  <si>
    <t>0001 06 00000 00 0000 000</t>
  </si>
  <si>
    <t>Налоги на имущество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</si>
  <si>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</si>
  <si>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182 1 06 01030 13 0000 110</t>
  </si>
  <si>
    <t>182 1 06 06000 00 0000 110</t>
  </si>
  <si>
    <t>Земельный налог</t>
  </si>
  <si>
    <t>182 1 06 06033 13 0000 110</t>
  </si>
  <si>
    <t>Земельный налог с организаций, обладающих земельным участком, расположенным в границах городских поселений</t>
  </si>
  <si>
    <t>182 1 06 06043 13 0000 110</t>
  </si>
  <si>
    <t>Земельный налог с физических лиц, обладающих земельным участком, расположенным в границах городских поселений</t>
  </si>
  <si>
    <t>168 1 11 09045 13 0000 120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</si>
  <si>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</t>
  </si>
  <si>
    <t>000 1 15 00000 00 0000 000</t>
  </si>
  <si>
    <t>Административные платежи и сборы</t>
  </si>
  <si>
    <t>168 1 15 02050 13 0000 140</t>
  </si>
  <si>
    <t>Платежи, взимаемые органами местного самоуправления(организациями) городскихпоселений за выполнение определенных функций</t>
  </si>
  <si>
    <t>093 2 02 03000 00 0000 151</t>
  </si>
  <si>
    <t>093 2 02 03007 05 0000 151</t>
  </si>
  <si>
    <t>093 2 02 04000 05 0000 151</t>
  </si>
  <si>
    <t>093 2 02 04025 13 0000 151</t>
  </si>
  <si>
    <t>Межбюджетные трансферты, передаваемые бюджетам городских поселений на комплектование книжных фондов библиотек муниципальных образований</t>
  </si>
  <si>
    <t>847 1 13 01995 13 0000 130</t>
  </si>
  <si>
    <t>Раздел</t>
  </si>
  <si>
    <t>РАСХОДЫ</t>
  </si>
  <si>
    <t>2</t>
  </si>
  <si>
    <t>0100</t>
  </si>
  <si>
    <t>Общегосударственные вопросы</t>
  </si>
  <si>
    <t>0300</t>
  </si>
  <si>
    <t>Национальная безопасность и правоохранительная деятельность</t>
  </si>
  <si>
    <t>0400</t>
  </si>
  <si>
    <t>Национальная экономика</t>
  </si>
  <si>
    <t>0500</t>
  </si>
  <si>
    <t>Жилищно-коммунальное хозяйство</t>
  </si>
  <si>
    <t>0700</t>
  </si>
  <si>
    <t>Образование</t>
  </si>
  <si>
    <t>0800</t>
  </si>
  <si>
    <t>Культура, кинематография и средства массовой информации</t>
  </si>
  <si>
    <t>Социальная политика</t>
  </si>
  <si>
    <t>Физическая культура и спорт</t>
  </si>
  <si>
    <t>ВСЕГО РАСХОДОВ</t>
  </si>
  <si>
    <t>Дефицит, профицит  (-,+)</t>
  </si>
  <si>
    <t>Дотации бюджетам городских поселений на поддержку мер по обеспечению сбалансированности бюджетов</t>
  </si>
  <si>
    <t>НАЛОГОВЫЕ И НЕНАЛОГОВЫЕ ДОХОДЫ</t>
  </si>
  <si>
    <t>093 2 02 15001 13 0000 151</t>
  </si>
  <si>
    <t>093 2 02 20000 00 0000 151</t>
  </si>
  <si>
    <t>093 2 02 29999 05 0000 151</t>
  </si>
  <si>
    <t>Субсидия бюджетам муниципальных районов на поддержку отрасли культуры</t>
  </si>
  <si>
    <t>092 2 02 25519 13 0000 151</t>
  </si>
  <si>
    <t>203 1 13 01995 13 0000 130</t>
  </si>
  <si>
    <t>203 1 15 02050 13 0000 140</t>
  </si>
  <si>
    <t>Налоговые и неналоговые доходы</t>
  </si>
  <si>
    <t>000 1 00 00000 00 0000 000</t>
  </si>
  <si>
    <t>3</t>
  </si>
  <si>
    <t>000 2 00 00000 00 0000 000</t>
  </si>
  <si>
    <t>0002 02 00000 00 0000 000</t>
  </si>
  <si>
    <t>Безвозмездные поступления от других бюджетов бюджетной системы Российской Федерации</t>
  </si>
  <si>
    <t>Анализ доходов на 2020 год к 2019</t>
  </si>
  <si>
    <t>Утверждено решением сессии на 2019 год первонач.</t>
  </si>
  <si>
    <t>Предусмотрено на 2020</t>
  </si>
  <si>
    <t>093 2 02 15002 13 0000 150</t>
  </si>
  <si>
    <t>093 2 02 10000 00 0000 000</t>
  </si>
  <si>
    <t>Дотации бюджетам бюджетной системы Российской Федерации</t>
  </si>
  <si>
    <t>000 1 17 00000 00 0000 180</t>
  </si>
  <si>
    <t>Прочие неналоговые доходы</t>
  </si>
  <si>
    <t>1300</t>
  </si>
  <si>
    <t>Обслуживание государственного и муниципального долга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</si>
  <si>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</si>
  <si>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</si>
  <si>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</si>
  <si>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</si>
  <si>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082 1 11 05013 13 0000 120</t>
  </si>
  <si>
    <t>000 1  11 00000 00 0000 000</t>
  </si>
  <si>
    <t>082 1 14 06013 13 0000430</t>
  </si>
  <si>
    <t>203 1 17 15030 13 0000 150</t>
  </si>
  <si>
    <t>Инициативные платежи, зачисляемые в бюджеты городских поселений</t>
  </si>
  <si>
    <t>093 2 02 40000 00 0000 150</t>
  </si>
  <si>
    <t>093 2 02 22000 00 0000 150</t>
  </si>
  <si>
    <t>093 2 02 10000 00 0000 150</t>
  </si>
  <si>
    <t>4</t>
  </si>
  <si>
    <t>182 1 01 02130 01 0000 110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</si>
  <si>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</si>
  <si>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182 1 01 02140 01 0000 110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</si>
  <si>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</t>
  </si>
  <si>
    <t>182 1 03 02231 01 0000 110</t>
  </si>
  <si>
    <t>182 1 03 02241 01 0000 110</t>
  </si>
  <si>
    <t>182 1 03 02251 01 0000 110</t>
  </si>
  <si>
    <t>182 1 03 02261 01 0000 110</t>
  </si>
  <si>
    <t>Оценка ожидаемого исполнения бюджета Гаврилово-Посадского городского поселения по доходам и расходам за 2024 год</t>
  </si>
  <si>
    <t>Утверждено по бюджету на 2024 год (руб.)</t>
  </si>
  <si>
    <t>Фактически поступило за 9 месяцев 2024 года (руб.)</t>
  </si>
  <si>
    <t>203 1 14 02053 13 0000 410</t>
  </si>
  <si>
    <t>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</si>
  <si>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Ожидаемое исполнение за 2024 года (руб)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</si>
</sst>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15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8"/>
      <color rgb="FF000000"/>
      <name val="Arial"/>
      <family val="2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3" fontId="10" fillId="0" borderId="0" applyFont="0" applyFill="0" applyBorder="0" applyAlignment="0" applyProtection="0"/>
    <xf numFmtId="4" fontId="11" fillId="0" borderId="13">
      <alignment horizontal="right"/>
    </xf>
  </cellStyleXfs>
  <cellXfs count="88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/>
    </xf>
    <xf numFmtId="0" fontId="1" fillId="0" borderId="1" xfId="0" applyFont="1" applyBorder="1"/>
    <xf numFmtId="0" fontId="2" fillId="0" borderId="1" xfId="0" applyFont="1" applyBorder="1"/>
    <xf numFmtId="0" fontId="2" fillId="0" borderId="1" xfId="0" applyFont="1" applyBorder="1" applyAlignment="1">
      <alignment vertical="top"/>
    </xf>
    <xf numFmtId="49" fontId="2" fillId="0" borderId="1" xfId="0" applyNumberFormat="1" applyFont="1" applyBorder="1" applyAlignment="1">
      <alignment horizontal="left" vertical="top" wrapText="1"/>
    </xf>
    <xf numFmtId="0" fontId="1" fillId="0" borderId="1" xfId="0" applyFont="1" applyBorder="1" applyAlignment="1">
      <alignment vertical="top"/>
    </xf>
    <xf numFmtId="0" fontId="1" fillId="0" borderId="1" xfId="0" applyNumberFormat="1" applyFont="1" applyBorder="1" applyAlignment="1">
      <alignment horizontal="center" vertical="top" wrapText="1"/>
    </xf>
    <xf numFmtId="0" fontId="1" fillId="0" borderId="1" xfId="0" applyNumberFormat="1" applyFont="1" applyBorder="1" applyAlignment="1">
      <alignment horizontal="center" vertical="top"/>
    </xf>
    <xf numFmtId="0" fontId="2" fillId="0" borderId="1" xfId="0" applyNumberFormat="1" applyFont="1" applyBorder="1" applyAlignment="1">
      <alignment horizontal="left" vertical="top" wrapText="1"/>
    </xf>
    <xf numFmtId="49" fontId="1" fillId="0" borderId="1" xfId="0" applyNumberFormat="1" applyFont="1" applyBorder="1" applyAlignment="1">
      <alignment horizontal="justify" vertical="top" wrapText="1"/>
    </xf>
    <xf numFmtId="0" fontId="1" fillId="0" borderId="1" xfId="0" applyNumberFormat="1" applyFont="1" applyBorder="1" applyAlignment="1">
      <alignment horizontal="justify" vertical="top" wrapText="1"/>
    </xf>
    <xf numFmtId="49" fontId="2" fillId="0" borderId="1" xfId="0" applyNumberFormat="1" applyFont="1" applyBorder="1" applyAlignment="1">
      <alignment horizontal="justify" vertical="top" wrapText="1"/>
    </xf>
    <xf numFmtId="2" fontId="1" fillId="0" borderId="1" xfId="0" applyNumberFormat="1" applyFont="1" applyBorder="1" applyAlignment="1">
      <alignment horizontal="justify" vertical="top" wrapText="1"/>
    </xf>
    <xf numFmtId="0" fontId="1" fillId="0" borderId="1" xfId="0" applyFont="1" applyBorder="1" applyAlignment="1">
      <alignment vertical="top" wrapText="1"/>
    </xf>
    <xf numFmtId="2" fontId="1" fillId="0" borderId="1" xfId="0" applyNumberFormat="1" applyFont="1" applyBorder="1" applyAlignment="1">
      <alignment horizontal="left" vertical="top" wrapText="1"/>
    </xf>
    <xf numFmtId="0" fontId="1" fillId="0" borderId="1" xfId="0" applyNumberFormat="1" applyFont="1" applyBorder="1" applyAlignment="1">
      <alignment horizontal="left" vertical="top" wrapText="1"/>
    </xf>
    <xf numFmtId="49" fontId="1" fillId="0" borderId="1" xfId="0" applyNumberFormat="1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/>
    </xf>
    <xf numFmtId="0" fontId="0" fillId="0" borderId="1" xfId="0" applyBorder="1"/>
    <xf numFmtId="0" fontId="2" fillId="0" borderId="1" xfId="0" applyFont="1" applyBorder="1" applyAlignment="1">
      <alignment vertical="top" wrapText="1"/>
    </xf>
    <xf numFmtId="2" fontId="2" fillId="0" borderId="1" xfId="0" applyNumberFormat="1" applyFont="1" applyBorder="1" applyAlignment="1">
      <alignment horizontal="left" vertical="top" wrapText="1"/>
    </xf>
    <xf numFmtId="2" fontId="2" fillId="0" borderId="1" xfId="0" applyNumberFormat="1" applyFont="1" applyBorder="1" applyAlignment="1">
      <alignment horizontal="center" vertical="top"/>
    </xf>
    <xf numFmtId="0" fontId="1" fillId="0" borderId="8" xfId="0" applyFont="1" applyBorder="1" applyAlignment="1">
      <alignment vertical="top" wrapText="1"/>
    </xf>
    <xf numFmtId="0" fontId="1" fillId="0" borderId="9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top" wrapText="1"/>
    </xf>
    <xf numFmtId="0" fontId="4" fillId="0" borderId="1" xfId="0" applyFont="1" applyFill="1" applyBorder="1" applyAlignment="1">
      <alignment vertical="top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5" fillId="0" borderId="1" xfId="0" applyNumberFormat="1" applyFont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7" fillId="0" borderId="1" xfId="0" applyFont="1" applyBorder="1"/>
    <xf numFmtId="1" fontId="0" fillId="0" borderId="0" xfId="0" applyNumberFormat="1"/>
    <xf numFmtId="2" fontId="0" fillId="0" borderId="0" xfId="0" applyNumberFormat="1"/>
    <xf numFmtId="0" fontId="3" fillId="0" borderId="0" xfId="0" applyFont="1" applyBorder="1" applyAlignment="1">
      <alignment horizontal="center" wrapText="1"/>
    </xf>
    <xf numFmtId="0" fontId="2" fillId="0" borderId="2" xfId="0" applyFont="1" applyBorder="1" applyAlignment="1">
      <alignment horizontal="left" vertical="top"/>
    </xf>
    <xf numFmtId="0" fontId="2" fillId="0" borderId="1" xfId="0" applyNumberFormat="1" applyFont="1" applyBorder="1" applyAlignment="1">
      <alignment horizontal="justify" vertical="top" wrapText="1"/>
    </xf>
    <xf numFmtId="43" fontId="1" fillId="0" borderId="1" xfId="1" applyFont="1" applyBorder="1" applyAlignment="1">
      <alignment horizontal="center" vertical="top" wrapText="1"/>
    </xf>
    <xf numFmtId="43" fontId="2" fillId="0" borderId="1" xfId="1" applyFont="1" applyBorder="1" applyAlignment="1">
      <alignment horizontal="center"/>
    </xf>
    <xf numFmtId="43" fontId="2" fillId="0" borderId="1" xfId="1" applyFont="1" applyBorder="1" applyAlignment="1">
      <alignment horizontal="center" vertical="top"/>
    </xf>
    <xf numFmtId="43" fontId="2" fillId="0" borderId="1" xfId="1" applyFont="1" applyBorder="1" applyAlignment="1">
      <alignment horizontal="center" vertical="top" wrapText="1"/>
    </xf>
    <xf numFmtId="43" fontId="1" fillId="0" borderId="1" xfId="1" applyFont="1" applyBorder="1" applyAlignment="1">
      <alignment horizontal="center" vertical="top"/>
    </xf>
    <xf numFmtId="43" fontId="8" fillId="0" borderId="1" xfId="1" applyFont="1" applyBorder="1" applyAlignment="1">
      <alignment horizontal="center" vertical="top" wrapText="1"/>
    </xf>
    <xf numFmtId="43" fontId="6" fillId="0" borderId="1" xfId="1" applyFont="1" applyBorder="1" applyAlignment="1">
      <alignment vertical="top" wrapText="1"/>
    </xf>
    <xf numFmtId="43" fontId="6" fillId="0" borderId="1" xfId="1" applyFont="1" applyBorder="1" applyAlignment="1">
      <alignment wrapText="1"/>
    </xf>
    <xf numFmtId="0" fontId="9" fillId="0" borderId="1" xfId="0" applyFont="1" applyBorder="1" applyAlignment="1">
      <alignment vertical="top" wrapText="1"/>
    </xf>
    <xf numFmtId="49" fontId="4" fillId="0" borderId="3" xfId="0" applyNumberFormat="1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1" xfId="0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top"/>
    </xf>
    <xf numFmtId="4" fontId="2" fillId="0" borderId="1" xfId="0" applyNumberFormat="1" applyFont="1" applyBorder="1" applyAlignment="1">
      <alignment horizontal="center"/>
    </xf>
    <xf numFmtId="4" fontId="2" fillId="0" borderId="1" xfId="0" applyNumberFormat="1" applyFont="1" applyBorder="1" applyAlignment="1">
      <alignment horizontal="center" vertical="top"/>
    </xf>
    <xf numFmtId="4" fontId="1" fillId="0" borderId="1" xfId="0" applyNumberFormat="1" applyFont="1" applyBorder="1" applyAlignment="1">
      <alignment horizontal="center" vertical="top" wrapText="1"/>
    </xf>
    <xf numFmtId="4" fontId="9" fillId="0" borderId="1" xfId="0" applyNumberFormat="1" applyFont="1" applyBorder="1" applyAlignment="1">
      <alignment horizontal="center" vertical="top" wrapText="1"/>
    </xf>
    <xf numFmtId="4" fontId="2" fillId="0" borderId="1" xfId="0" applyNumberFormat="1" applyFont="1" applyBorder="1" applyAlignment="1">
      <alignment horizontal="center" vertical="top" wrapText="1"/>
    </xf>
    <xf numFmtId="4" fontId="7" fillId="0" borderId="1" xfId="0" applyNumberFormat="1" applyFont="1" applyBorder="1"/>
    <xf numFmtId="4" fontId="6" fillId="0" borderId="1" xfId="0" applyNumberFormat="1" applyFont="1" applyBorder="1" applyAlignment="1">
      <alignment vertical="top" wrapText="1"/>
    </xf>
    <xf numFmtId="4" fontId="0" fillId="0" borderId="0" xfId="0" applyNumberFormat="1"/>
    <xf numFmtId="2" fontId="1" fillId="0" borderId="2" xfId="0" applyNumberFormat="1" applyFont="1" applyBorder="1" applyAlignment="1">
      <alignment horizontal="left" vertical="top" wrapText="1"/>
    </xf>
    <xf numFmtId="4" fontId="8" fillId="0" borderId="1" xfId="0" applyNumberFormat="1" applyFont="1" applyBorder="1" applyAlignment="1">
      <alignment horizontal="center" vertical="top" wrapText="1"/>
    </xf>
    <xf numFmtId="0" fontId="9" fillId="0" borderId="3" xfId="0" applyFont="1" applyBorder="1" applyAlignment="1">
      <alignment horizontal="center"/>
    </xf>
    <xf numFmtId="4" fontId="9" fillId="0" borderId="1" xfId="0" applyNumberFormat="1" applyFont="1" applyBorder="1" applyAlignment="1">
      <alignment horizontal="center" vertical="top"/>
    </xf>
    <xf numFmtId="4" fontId="8" fillId="0" borderId="1" xfId="0" applyNumberFormat="1" applyFont="1" applyBorder="1" applyAlignment="1">
      <alignment horizontal="center"/>
    </xf>
    <xf numFmtId="4" fontId="9" fillId="0" borderId="3" xfId="0" applyNumberFormat="1" applyFont="1" applyBorder="1" applyAlignment="1">
      <alignment horizontal="center" vertical="top" wrapText="1"/>
    </xf>
    <xf numFmtId="4" fontId="9" fillId="0" borderId="3" xfId="0" applyNumberFormat="1" applyFont="1" applyBorder="1" applyAlignment="1">
      <alignment horizontal="center" vertical="top"/>
    </xf>
    <xf numFmtId="0" fontId="1" fillId="0" borderId="6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top"/>
    </xf>
    <xf numFmtId="0" fontId="12" fillId="0" borderId="7" xfId="0" applyFont="1" applyBorder="1" applyAlignment="1">
      <alignment horizontal="center" wrapText="1"/>
    </xf>
    <xf numFmtId="0" fontId="13" fillId="0" borderId="7" xfId="0" applyFont="1" applyBorder="1" applyAlignment="1">
      <alignment horizontal="center" wrapText="1"/>
    </xf>
    <xf numFmtId="0" fontId="9" fillId="0" borderId="6" xfId="0" applyFont="1" applyBorder="1" applyAlignment="1">
      <alignment horizontal="center" vertical="top" wrapText="1"/>
    </xf>
    <xf numFmtId="0" fontId="9" fillId="0" borderId="2" xfId="0" applyFont="1" applyBorder="1" applyAlignment="1">
      <alignment horizontal="center" vertical="top" wrapText="1"/>
    </xf>
    <xf numFmtId="0" fontId="9" fillId="0" borderId="11" xfId="0" applyFont="1" applyBorder="1" applyAlignment="1">
      <alignment horizontal="center" vertical="top" wrapText="1"/>
    </xf>
    <xf numFmtId="0" fontId="9" fillId="0" borderId="1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0" fontId="1" fillId="0" borderId="5" xfId="0" applyFont="1" applyBorder="1" applyAlignment="1">
      <alignment horizontal="center" vertical="top"/>
    </xf>
    <xf numFmtId="0" fontId="3" fillId="0" borderId="7" xfId="0" applyFont="1" applyBorder="1" applyAlignment="1">
      <alignment horizontal="center"/>
    </xf>
    <xf numFmtId="0" fontId="0" fillId="0" borderId="7" xfId="0" applyBorder="1" applyAlignment="1">
      <alignment horizontal="center"/>
    </xf>
    <xf numFmtId="43" fontId="9" fillId="0" borderId="1" xfId="1" applyFont="1" applyBorder="1" applyAlignment="1">
      <alignment vertical="top" wrapText="1"/>
    </xf>
    <xf numFmtId="43" fontId="9" fillId="0" borderId="1" xfId="1" applyFont="1" applyBorder="1" applyAlignment="1">
      <alignment wrapText="1"/>
    </xf>
    <xf numFmtId="4" fontId="14" fillId="0" borderId="1" xfId="0" applyNumberFormat="1" applyFont="1" applyBorder="1"/>
    <xf numFmtId="4" fontId="9" fillId="0" borderId="1" xfId="0" applyNumberFormat="1" applyFont="1" applyBorder="1" applyAlignment="1">
      <alignment vertical="top" wrapText="1"/>
    </xf>
  </cellXfs>
  <cellStyles count="3">
    <cellStyle name="xl45" xfId="2"/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7"/>
  <sheetViews>
    <sheetView tabSelected="1" topLeftCell="A37" workbookViewId="0">
      <selection activeCell="K43" sqref="K43"/>
    </sheetView>
  </sheetViews>
  <sheetFormatPr defaultRowHeight="15" x14ac:dyDescent="0.25"/>
  <cols>
    <col min="1" max="1" width="27.85546875" customWidth="1"/>
    <col min="2" max="2" width="41.7109375" customWidth="1"/>
    <col min="3" max="4" width="17.42578125" customWidth="1"/>
    <col min="5" max="5" width="18" customWidth="1"/>
    <col min="9" max="9" width="11.42578125" bestFit="1" customWidth="1"/>
    <col min="11" max="11" width="11.42578125" bestFit="1" customWidth="1"/>
  </cols>
  <sheetData>
    <row r="1" spans="1:11" ht="40.5" customHeight="1" x14ac:dyDescent="0.3">
      <c r="A1" s="73" t="s">
        <v>137</v>
      </c>
      <c r="B1" s="74"/>
      <c r="C1" s="74"/>
      <c r="D1" s="74"/>
      <c r="E1" s="74"/>
      <c r="F1" s="38"/>
      <c r="G1" s="38"/>
      <c r="H1" s="38"/>
      <c r="I1" s="38"/>
      <c r="J1" s="38"/>
      <c r="K1" s="38"/>
    </row>
    <row r="2" spans="1:11" ht="15.75" customHeight="1" x14ac:dyDescent="0.25">
      <c r="A2" s="69" t="s">
        <v>0</v>
      </c>
      <c r="B2" s="71" t="s">
        <v>1</v>
      </c>
      <c r="C2" s="69" t="s">
        <v>138</v>
      </c>
      <c r="D2" s="75" t="s">
        <v>139</v>
      </c>
      <c r="E2" s="77" t="s">
        <v>142</v>
      </c>
    </row>
    <row r="3" spans="1:11" ht="54" customHeight="1" x14ac:dyDescent="0.25">
      <c r="A3" s="70"/>
      <c r="B3" s="72"/>
      <c r="C3" s="70"/>
      <c r="D3" s="76"/>
      <c r="E3" s="78"/>
    </row>
    <row r="4" spans="1:11" ht="15.75" x14ac:dyDescent="0.25">
      <c r="A4" s="29">
        <v>1</v>
      </c>
      <c r="B4" s="28">
        <v>2</v>
      </c>
      <c r="C4" s="1">
        <v>3</v>
      </c>
      <c r="D4" s="64"/>
      <c r="E4" s="1">
        <v>4</v>
      </c>
    </row>
    <row r="5" spans="1:11" ht="21.75" customHeight="1" x14ac:dyDescent="0.25">
      <c r="A5" s="29" t="s">
        <v>101</v>
      </c>
      <c r="B5" s="39" t="s">
        <v>100</v>
      </c>
      <c r="C5" s="53">
        <f>C6+C26</f>
        <v>41672162.530000001</v>
      </c>
      <c r="D5" s="65">
        <f>D6+D26</f>
        <v>34020958.780000001</v>
      </c>
      <c r="E5" s="53">
        <f>E6+E26</f>
        <v>46186623</v>
      </c>
    </row>
    <row r="6" spans="1:11" ht="15.75" x14ac:dyDescent="0.25">
      <c r="A6" s="4"/>
      <c r="B6" s="5" t="s">
        <v>3</v>
      </c>
      <c r="C6" s="54">
        <f>C7+C13+C19+C21</f>
        <v>40027397.960000001</v>
      </c>
      <c r="D6" s="66">
        <f>D7+D13+D19+D21</f>
        <v>32459228.09</v>
      </c>
      <c r="E6" s="54">
        <f>E7+E13+E19+E21</f>
        <v>44029958</v>
      </c>
    </row>
    <row r="7" spans="1:11" ht="22.5" customHeight="1" x14ac:dyDescent="0.25">
      <c r="A7" s="6" t="s">
        <v>4</v>
      </c>
      <c r="B7" s="7" t="s">
        <v>5</v>
      </c>
      <c r="C7" s="55">
        <f>C8+C9+C10+C11+C12</f>
        <v>33118007.960000001</v>
      </c>
      <c r="D7" s="55">
        <f t="shared" ref="D7:E7" si="0">D8+D9+D10+D11+D12</f>
        <v>27044966.77</v>
      </c>
      <c r="E7" s="55">
        <f t="shared" si="0"/>
        <v>36010505</v>
      </c>
    </row>
    <row r="8" spans="1:11" ht="117.75" customHeight="1" x14ac:dyDescent="0.25">
      <c r="A8" s="8" t="s">
        <v>6</v>
      </c>
      <c r="B8" s="15" t="s">
        <v>7</v>
      </c>
      <c r="C8" s="56">
        <v>32300000</v>
      </c>
      <c r="D8" s="57">
        <v>26083592.850000001</v>
      </c>
      <c r="E8" s="57">
        <v>35000000</v>
      </c>
    </row>
    <row r="9" spans="1:11" ht="183.75" customHeight="1" x14ac:dyDescent="0.25">
      <c r="A9" s="16" t="s">
        <v>8</v>
      </c>
      <c r="B9" s="17" t="s">
        <v>9</v>
      </c>
      <c r="C9" s="56">
        <v>200000</v>
      </c>
      <c r="D9" s="67">
        <v>168534.9</v>
      </c>
      <c r="E9" s="57">
        <v>180000</v>
      </c>
    </row>
    <row r="10" spans="1:11" ht="72.75" customHeight="1" x14ac:dyDescent="0.25">
      <c r="A10" s="16" t="s">
        <v>10</v>
      </c>
      <c r="B10" s="17" t="s">
        <v>11</v>
      </c>
      <c r="C10" s="56">
        <v>318007.96000000002</v>
      </c>
      <c r="D10" s="67">
        <v>412333.87</v>
      </c>
      <c r="E10" s="57">
        <v>450000</v>
      </c>
    </row>
    <row r="11" spans="1:11" ht="96" customHeight="1" x14ac:dyDescent="0.25">
      <c r="A11" s="16" t="s">
        <v>129</v>
      </c>
      <c r="B11" s="17" t="s">
        <v>130</v>
      </c>
      <c r="C11" s="56">
        <v>300000</v>
      </c>
      <c r="D11" s="67">
        <v>380505.15</v>
      </c>
      <c r="E11" s="57">
        <v>380505</v>
      </c>
    </row>
    <row r="12" spans="1:11" ht="92.25" customHeight="1" x14ac:dyDescent="0.25">
      <c r="A12" s="16" t="s">
        <v>131</v>
      </c>
      <c r="B12" s="17" t="s">
        <v>132</v>
      </c>
      <c r="C12" s="56">
        <v>0</v>
      </c>
      <c r="D12" s="67">
        <v>0</v>
      </c>
      <c r="E12" s="57">
        <v>0</v>
      </c>
    </row>
    <row r="13" spans="1:11" ht="61.5" customHeight="1" x14ac:dyDescent="0.25">
      <c r="A13" s="23" t="s">
        <v>37</v>
      </c>
      <c r="B13" s="24" t="s">
        <v>38</v>
      </c>
      <c r="C13" s="58">
        <f>C14</f>
        <v>1917400</v>
      </c>
      <c r="D13" s="63">
        <f>D14</f>
        <v>1370982.61</v>
      </c>
      <c r="E13" s="63">
        <f>E14</f>
        <v>2046800</v>
      </c>
    </row>
    <row r="14" spans="1:11" ht="57" customHeight="1" x14ac:dyDescent="0.25">
      <c r="A14" s="16" t="s">
        <v>39</v>
      </c>
      <c r="B14" s="17" t="s">
        <v>40</v>
      </c>
      <c r="C14" s="56">
        <f>C15+C16+C17+C18</f>
        <v>1917400</v>
      </c>
      <c r="D14" s="57">
        <f t="shared" ref="D14:E14" si="1">D15+D16+D17+D18</f>
        <v>1370982.61</v>
      </c>
      <c r="E14" s="56">
        <f t="shared" si="1"/>
        <v>2046800</v>
      </c>
    </row>
    <row r="15" spans="1:11" ht="174" customHeight="1" x14ac:dyDescent="0.25">
      <c r="A15" s="16" t="s">
        <v>133</v>
      </c>
      <c r="B15" s="62" t="s">
        <v>116</v>
      </c>
      <c r="C15" s="56">
        <v>1000000</v>
      </c>
      <c r="D15" s="67">
        <v>711406.34</v>
      </c>
      <c r="E15" s="57">
        <v>1059500</v>
      </c>
    </row>
    <row r="16" spans="1:11" ht="210.75" customHeight="1" x14ac:dyDescent="0.25">
      <c r="A16" s="16" t="s">
        <v>134</v>
      </c>
      <c r="B16" s="17" t="s">
        <v>117</v>
      </c>
      <c r="C16" s="56">
        <v>4800</v>
      </c>
      <c r="D16" s="67">
        <v>4065.47</v>
      </c>
      <c r="E16" s="57">
        <v>5200</v>
      </c>
    </row>
    <row r="17" spans="1:11" ht="174" customHeight="1" x14ac:dyDescent="0.25">
      <c r="A17" s="16" t="s">
        <v>135</v>
      </c>
      <c r="B17" s="17" t="s">
        <v>118</v>
      </c>
      <c r="C17" s="56">
        <v>1036900</v>
      </c>
      <c r="D17" s="67">
        <v>747337.04</v>
      </c>
      <c r="E17" s="57">
        <v>1114000</v>
      </c>
    </row>
    <row r="18" spans="1:11" ht="178.5" customHeight="1" x14ac:dyDescent="0.25">
      <c r="A18" s="16" t="s">
        <v>136</v>
      </c>
      <c r="B18" s="17" t="s">
        <v>119</v>
      </c>
      <c r="C18" s="56">
        <v>-124300</v>
      </c>
      <c r="D18" s="67">
        <v>-91826.240000000005</v>
      </c>
      <c r="E18" s="57">
        <v>-131900</v>
      </c>
    </row>
    <row r="19" spans="1:11" ht="15.75" x14ac:dyDescent="0.25">
      <c r="A19" s="23" t="s">
        <v>12</v>
      </c>
      <c r="B19" s="14" t="s">
        <v>13</v>
      </c>
      <c r="C19" s="58">
        <f>C20</f>
        <v>550000</v>
      </c>
      <c r="D19" s="63">
        <f>D20</f>
        <v>550177</v>
      </c>
      <c r="E19" s="58">
        <f t="shared" ref="E19" si="2">E20</f>
        <v>550177</v>
      </c>
    </row>
    <row r="20" spans="1:11" ht="20.25" customHeight="1" x14ac:dyDescent="0.25">
      <c r="A20" s="16" t="s">
        <v>14</v>
      </c>
      <c r="B20" s="12" t="s">
        <v>15</v>
      </c>
      <c r="C20" s="56">
        <v>550000</v>
      </c>
      <c r="D20" s="67">
        <v>550177</v>
      </c>
      <c r="E20" s="56">
        <v>550177</v>
      </c>
    </row>
    <row r="21" spans="1:11" ht="20.25" customHeight="1" x14ac:dyDescent="0.25">
      <c r="A21" s="23" t="s">
        <v>50</v>
      </c>
      <c r="B21" s="14" t="s">
        <v>51</v>
      </c>
      <c r="C21" s="58">
        <f>C22+C23</f>
        <v>4441990</v>
      </c>
      <c r="D21" s="63">
        <f t="shared" ref="D21:E21" si="3">D22+D23</f>
        <v>3493101.7100000004</v>
      </c>
      <c r="E21" s="58">
        <f t="shared" si="3"/>
        <v>5422476</v>
      </c>
    </row>
    <row r="22" spans="1:11" ht="20.25" customHeight="1" x14ac:dyDescent="0.25">
      <c r="A22" s="16" t="s">
        <v>53</v>
      </c>
      <c r="B22" s="12" t="s">
        <v>52</v>
      </c>
      <c r="C22" s="56">
        <v>800000</v>
      </c>
      <c r="D22" s="67">
        <v>276203.87</v>
      </c>
      <c r="E22" s="56">
        <v>1000000</v>
      </c>
    </row>
    <row r="23" spans="1:11" ht="20.25" customHeight="1" x14ac:dyDescent="0.25">
      <c r="A23" s="16" t="s">
        <v>54</v>
      </c>
      <c r="B23" s="12" t="s">
        <v>55</v>
      </c>
      <c r="C23" s="56">
        <f>C24+C25</f>
        <v>3641990</v>
      </c>
      <c r="D23" s="57">
        <f t="shared" ref="D23:E23" si="4">D24+D25</f>
        <v>3216897.8400000003</v>
      </c>
      <c r="E23" s="56">
        <f t="shared" si="4"/>
        <v>4422476</v>
      </c>
    </row>
    <row r="24" spans="1:11" ht="64.900000000000006" customHeight="1" x14ac:dyDescent="0.25">
      <c r="A24" s="16" t="s">
        <v>56</v>
      </c>
      <c r="B24" s="12" t="s">
        <v>57</v>
      </c>
      <c r="C24" s="56">
        <v>2641990</v>
      </c>
      <c r="D24" s="67">
        <v>2872476.95</v>
      </c>
      <c r="E24" s="56">
        <v>3422476</v>
      </c>
    </row>
    <row r="25" spans="1:11" ht="65.45" customHeight="1" x14ac:dyDescent="0.25">
      <c r="A25" s="16" t="s">
        <v>58</v>
      </c>
      <c r="B25" s="12" t="s">
        <v>59</v>
      </c>
      <c r="C25" s="56">
        <v>1000000</v>
      </c>
      <c r="D25" s="67">
        <v>344420.89</v>
      </c>
      <c r="E25" s="56">
        <v>1000000</v>
      </c>
    </row>
    <row r="26" spans="1:11" ht="15.75" x14ac:dyDescent="0.25">
      <c r="A26" s="8"/>
      <c r="B26" s="11" t="s">
        <v>16</v>
      </c>
      <c r="C26" s="58">
        <f>C27+C29+C31+C34+C36</f>
        <v>1644764.57</v>
      </c>
      <c r="D26" s="63">
        <f>D27+D29+D31+D34+D36</f>
        <v>1561730.69</v>
      </c>
      <c r="E26" s="58">
        <f>E27+E29+E31+E34+E36</f>
        <v>2156665</v>
      </c>
    </row>
    <row r="27" spans="1:11" ht="51.75" customHeight="1" x14ac:dyDescent="0.25">
      <c r="A27" s="6" t="s">
        <v>121</v>
      </c>
      <c r="B27" s="11" t="s">
        <v>18</v>
      </c>
      <c r="C27" s="58">
        <f>C28</f>
        <v>505000</v>
      </c>
      <c r="D27" s="63">
        <f>D28</f>
        <v>430144.71</v>
      </c>
      <c r="E27" s="58">
        <f>E28</f>
        <v>500000</v>
      </c>
      <c r="I27" s="61"/>
      <c r="K27" s="61"/>
    </row>
    <row r="28" spans="1:11" ht="121.5" customHeight="1" x14ac:dyDescent="0.25">
      <c r="A28" s="16" t="s">
        <v>120</v>
      </c>
      <c r="B28" s="18" t="s">
        <v>19</v>
      </c>
      <c r="C28" s="56">
        <v>505000</v>
      </c>
      <c r="D28" s="67">
        <v>430144.71</v>
      </c>
      <c r="E28" s="56">
        <v>500000</v>
      </c>
    </row>
    <row r="29" spans="1:11" ht="36.75" customHeight="1" x14ac:dyDescent="0.25">
      <c r="A29" s="6" t="s">
        <v>20</v>
      </c>
      <c r="B29" s="7" t="s">
        <v>21</v>
      </c>
      <c r="C29" s="58">
        <f>C30</f>
        <v>100000</v>
      </c>
      <c r="D29" s="63">
        <f>D30</f>
        <v>130356</v>
      </c>
      <c r="E29" s="58">
        <f>E30</f>
        <v>160000</v>
      </c>
    </row>
    <row r="30" spans="1:11" ht="61.5" customHeight="1" x14ac:dyDescent="0.25">
      <c r="A30" s="16" t="s">
        <v>98</v>
      </c>
      <c r="B30" s="19" t="s">
        <v>22</v>
      </c>
      <c r="C30" s="56">
        <v>100000</v>
      </c>
      <c r="D30" s="67">
        <v>130356</v>
      </c>
      <c r="E30" s="57">
        <v>160000</v>
      </c>
    </row>
    <row r="31" spans="1:11" ht="41.25" customHeight="1" x14ac:dyDescent="0.25">
      <c r="A31" s="23" t="s">
        <v>23</v>
      </c>
      <c r="B31" s="14" t="s">
        <v>24</v>
      </c>
      <c r="C31" s="58">
        <f>C33+C32</f>
        <v>404432.57</v>
      </c>
      <c r="D31" s="63">
        <f>D33+D32</f>
        <v>496338.51</v>
      </c>
      <c r="E31" s="58">
        <f>E33+E32</f>
        <v>890000</v>
      </c>
    </row>
    <row r="32" spans="1:11" ht="85.5" customHeight="1" x14ac:dyDescent="0.25">
      <c r="A32" s="16" t="s">
        <v>140</v>
      </c>
      <c r="B32" s="12" t="s">
        <v>141</v>
      </c>
      <c r="C32" s="56">
        <v>0</v>
      </c>
      <c r="D32" s="67">
        <v>90000</v>
      </c>
      <c r="E32" s="56">
        <v>90000</v>
      </c>
    </row>
    <row r="33" spans="1:5" ht="73.5" customHeight="1" x14ac:dyDescent="0.25">
      <c r="A33" s="16" t="s">
        <v>122</v>
      </c>
      <c r="B33" s="12" t="s">
        <v>25</v>
      </c>
      <c r="C33" s="56">
        <v>404432.57</v>
      </c>
      <c r="D33" s="67">
        <v>406338.51</v>
      </c>
      <c r="E33" s="57">
        <v>800000</v>
      </c>
    </row>
    <row r="34" spans="1:5" ht="29.45" customHeight="1" x14ac:dyDescent="0.25">
      <c r="A34" s="23" t="s">
        <v>62</v>
      </c>
      <c r="B34" s="7" t="s">
        <v>63</v>
      </c>
      <c r="C34" s="58">
        <f>C35</f>
        <v>500000</v>
      </c>
      <c r="D34" s="63">
        <f>D35</f>
        <v>348226.67</v>
      </c>
      <c r="E34" s="55">
        <f>E35</f>
        <v>450000</v>
      </c>
    </row>
    <row r="35" spans="1:5" ht="72.75" customHeight="1" x14ac:dyDescent="0.25">
      <c r="A35" s="16" t="s">
        <v>99</v>
      </c>
      <c r="B35" s="13" t="s">
        <v>65</v>
      </c>
      <c r="C35" s="53">
        <v>500000</v>
      </c>
      <c r="D35" s="68">
        <v>348226.67</v>
      </c>
      <c r="E35" s="56">
        <v>450000</v>
      </c>
    </row>
    <row r="36" spans="1:5" ht="41.25" customHeight="1" x14ac:dyDescent="0.25">
      <c r="A36" s="23" t="s">
        <v>112</v>
      </c>
      <c r="B36" s="40" t="s">
        <v>113</v>
      </c>
      <c r="C36" s="53">
        <f>C37</f>
        <v>135332</v>
      </c>
      <c r="D36" s="53">
        <f t="shared" ref="D36:E36" si="5">D37</f>
        <v>156664.79999999999</v>
      </c>
      <c r="E36" s="53">
        <f t="shared" si="5"/>
        <v>156665</v>
      </c>
    </row>
    <row r="37" spans="1:5" ht="35.25" customHeight="1" x14ac:dyDescent="0.25">
      <c r="A37" s="16" t="s">
        <v>123</v>
      </c>
      <c r="B37" s="13" t="s">
        <v>124</v>
      </c>
      <c r="C37" s="53">
        <v>135332</v>
      </c>
      <c r="D37" s="68">
        <v>156664.79999999999</v>
      </c>
      <c r="E37" s="56">
        <v>156665</v>
      </c>
    </row>
    <row r="38" spans="1:5" ht="15.75" x14ac:dyDescent="0.25">
      <c r="A38" s="6" t="s">
        <v>103</v>
      </c>
      <c r="B38" s="7" t="s">
        <v>27</v>
      </c>
      <c r="C38" s="58">
        <f>C39</f>
        <v>135306241.23000002</v>
      </c>
      <c r="D38" s="58">
        <f t="shared" ref="D38:E38" si="6">D39</f>
        <v>39624791</v>
      </c>
      <c r="E38" s="58">
        <f t="shared" si="6"/>
        <v>131044796.12</v>
      </c>
    </row>
    <row r="39" spans="1:5" ht="47.25" x14ac:dyDescent="0.25">
      <c r="A39" s="6" t="s">
        <v>104</v>
      </c>
      <c r="B39" s="7" t="s">
        <v>105</v>
      </c>
      <c r="C39" s="58">
        <f>C40+C41+C42</f>
        <v>135306241.23000002</v>
      </c>
      <c r="D39" s="63">
        <f t="shared" ref="D39:E39" si="7">D40+D41+D42</f>
        <v>39624791</v>
      </c>
      <c r="E39" s="58">
        <f t="shared" si="7"/>
        <v>131044796.12</v>
      </c>
    </row>
    <row r="40" spans="1:5" ht="44.25" customHeight="1" x14ac:dyDescent="0.25">
      <c r="A40" s="16" t="s">
        <v>127</v>
      </c>
      <c r="B40" s="12" t="s">
        <v>111</v>
      </c>
      <c r="C40" s="56">
        <v>20195851.57</v>
      </c>
      <c r="D40" s="67">
        <v>15146890.57</v>
      </c>
      <c r="E40" s="56">
        <v>20195851.57</v>
      </c>
    </row>
    <row r="41" spans="1:5" ht="57.75" customHeight="1" x14ac:dyDescent="0.25">
      <c r="A41" s="16" t="s">
        <v>126</v>
      </c>
      <c r="B41" s="12" t="s">
        <v>29</v>
      </c>
      <c r="C41" s="56">
        <v>50657706.020000003</v>
      </c>
      <c r="D41" s="67">
        <v>17689172.629999999</v>
      </c>
      <c r="E41" s="56">
        <v>46396260.909999996</v>
      </c>
    </row>
    <row r="42" spans="1:5" ht="27.75" customHeight="1" x14ac:dyDescent="0.25">
      <c r="A42" s="16" t="s">
        <v>125</v>
      </c>
      <c r="B42" s="12" t="s">
        <v>49</v>
      </c>
      <c r="C42" s="56">
        <v>64452683.640000001</v>
      </c>
      <c r="D42" s="57">
        <v>6788727.7999999998</v>
      </c>
      <c r="E42" s="56">
        <v>64452683.640000001</v>
      </c>
    </row>
    <row r="43" spans="1:5" ht="19.5" customHeight="1" x14ac:dyDescent="0.25">
      <c r="A43" s="16"/>
      <c r="B43" s="14" t="s">
        <v>33</v>
      </c>
      <c r="C43" s="58">
        <f>C5+C38</f>
        <v>176978403.76000002</v>
      </c>
      <c r="D43" s="63">
        <f>D5+D38</f>
        <v>73645749.780000001</v>
      </c>
      <c r="E43" s="58">
        <f>E5+E38</f>
        <v>177231419.12</v>
      </c>
    </row>
    <row r="44" spans="1:5" ht="10.5" customHeight="1" x14ac:dyDescent="0.25">
      <c r="E44" s="51"/>
    </row>
    <row r="45" spans="1:5" x14ac:dyDescent="0.25">
      <c r="A45" s="30" t="s">
        <v>72</v>
      </c>
      <c r="B45" s="31" t="s">
        <v>73</v>
      </c>
      <c r="C45" s="31"/>
      <c r="D45" s="50"/>
      <c r="E45" s="22"/>
    </row>
    <row r="46" spans="1:5" x14ac:dyDescent="0.25">
      <c r="A46" s="32">
        <v>1</v>
      </c>
      <c r="B46" s="31" t="s">
        <v>74</v>
      </c>
      <c r="C46" s="31" t="s">
        <v>102</v>
      </c>
      <c r="D46" s="50" t="s">
        <v>128</v>
      </c>
      <c r="E46" s="52">
        <v>5</v>
      </c>
    </row>
    <row r="47" spans="1:5" ht="15.75" x14ac:dyDescent="0.25">
      <c r="A47" s="33" t="s">
        <v>75</v>
      </c>
      <c r="B47" s="34" t="s">
        <v>76</v>
      </c>
      <c r="C47" s="47">
        <v>3665859.95</v>
      </c>
      <c r="D47" s="47">
        <v>2732831.5</v>
      </c>
      <c r="E47" s="84">
        <v>3665859.95</v>
      </c>
    </row>
    <row r="48" spans="1:5" ht="31.5" x14ac:dyDescent="0.25">
      <c r="A48" s="33" t="s">
        <v>77</v>
      </c>
      <c r="B48" s="34" t="s">
        <v>78</v>
      </c>
      <c r="C48" s="48">
        <v>194327.46</v>
      </c>
      <c r="D48" s="48">
        <v>72310.3</v>
      </c>
      <c r="E48" s="85">
        <v>194327.46</v>
      </c>
    </row>
    <row r="49" spans="1:5" ht="15.75" x14ac:dyDescent="0.25">
      <c r="A49" s="33" t="s">
        <v>79</v>
      </c>
      <c r="B49" s="34" t="s">
        <v>80</v>
      </c>
      <c r="C49" s="47">
        <v>96356295.290000007</v>
      </c>
      <c r="D49" s="47">
        <v>15128692.539999999</v>
      </c>
      <c r="E49" s="84">
        <v>96356295.290000007</v>
      </c>
    </row>
    <row r="50" spans="1:5" ht="15.75" x14ac:dyDescent="0.25">
      <c r="A50" s="33" t="s">
        <v>81</v>
      </c>
      <c r="B50" s="34" t="s">
        <v>82</v>
      </c>
      <c r="C50" s="47">
        <v>50590928.600000001</v>
      </c>
      <c r="D50" s="47">
        <v>33874249.390000001</v>
      </c>
      <c r="E50" s="84">
        <v>46329483.490000002</v>
      </c>
    </row>
    <row r="51" spans="1:5" ht="15.75" x14ac:dyDescent="0.25">
      <c r="A51" s="33" t="s">
        <v>83</v>
      </c>
      <c r="B51" s="34" t="s">
        <v>84</v>
      </c>
      <c r="C51" s="47">
        <v>0</v>
      </c>
      <c r="D51" s="47"/>
      <c r="E51" s="84">
        <v>0</v>
      </c>
    </row>
    <row r="52" spans="1:5" ht="31.5" x14ac:dyDescent="0.25">
      <c r="A52" s="33" t="s">
        <v>85</v>
      </c>
      <c r="B52" s="34" t="s">
        <v>86</v>
      </c>
      <c r="C52" s="48">
        <v>32494341.16</v>
      </c>
      <c r="D52" s="48">
        <v>26154954.210000001</v>
      </c>
      <c r="E52" s="85">
        <v>32494341.16</v>
      </c>
    </row>
    <row r="53" spans="1:5" ht="15.75" x14ac:dyDescent="0.25">
      <c r="A53" s="33">
        <v>1000</v>
      </c>
      <c r="B53" s="34" t="s">
        <v>87</v>
      </c>
      <c r="C53" s="47">
        <v>60200</v>
      </c>
      <c r="D53" s="47">
        <v>27000</v>
      </c>
      <c r="E53" s="84">
        <v>60200</v>
      </c>
    </row>
    <row r="54" spans="1:5" ht="15.75" x14ac:dyDescent="0.25">
      <c r="A54" s="33">
        <v>1100</v>
      </c>
      <c r="B54" s="34" t="s">
        <v>88</v>
      </c>
      <c r="C54" s="47">
        <v>117000</v>
      </c>
      <c r="D54" s="47">
        <v>91770</v>
      </c>
      <c r="E54" s="84">
        <v>117000</v>
      </c>
    </row>
    <row r="55" spans="1:5" ht="31.5" x14ac:dyDescent="0.25">
      <c r="A55" s="33" t="s">
        <v>114</v>
      </c>
      <c r="B55" s="34" t="s">
        <v>115</v>
      </c>
      <c r="C55" s="47"/>
      <c r="D55" s="47"/>
      <c r="E55" s="84"/>
    </row>
    <row r="56" spans="1:5" ht="15.75" x14ac:dyDescent="0.25">
      <c r="A56" s="33"/>
      <c r="B56" s="35" t="s">
        <v>89</v>
      </c>
      <c r="C56" s="59">
        <f>C47+C48+C49+C50+C51+C52+C53+C54+C55</f>
        <v>183478952.46000001</v>
      </c>
      <c r="D56" s="59">
        <f t="shared" ref="D56:E56" si="8">D47+D48+D49+D50+D51+D52+D53+D54+D55</f>
        <v>78081807.939999998</v>
      </c>
      <c r="E56" s="86">
        <f t="shared" si="8"/>
        <v>179217507.34999999</v>
      </c>
    </row>
    <row r="57" spans="1:5" ht="15.75" x14ac:dyDescent="0.25">
      <c r="A57" s="34"/>
      <c r="B57" s="34" t="s">
        <v>90</v>
      </c>
      <c r="C57" s="60">
        <f>C43-C56</f>
        <v>-6500548.6999999881</v>
      </c>
      <c r="D57" s="60">
        <f>D43-D56</f>
        <v>-4436058.1599999964</v>
      </c>
      <c r="E57" s="87">
        <f>E43-E56</f>
        <v>-1986088.2299999893</v>
      </c>
    </row>
  </sheetData>
  <mergeCells count="6">
    <mergeCell ref="A2:A3"/>
    <mergeCell ref="B2:B3"/>
    <mergeCell ref="A1:E1"/>
    <mergeCell ref="C2:C3"/>
    <mergeCell ref="D2:D3"/>
    <mergeCell ref="E2:E3"/>
  </mergeCells>
  <pageMargins left="0.7" right="0.7" top="0.75" bottom="0.75" header="0.3" footer="0.3"/>
  <pageSetup paperSize="9" scale="71" fitToHeight="0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3"/>
  <sheetViews>
    <sheetView workbookViewId="0">
      <selection activeCell="J5" sqref="J5"/>
    </sheetView>
  </sheetViews>
  <sheetFormatPr defaultRowHeight="15" x14ac:dyDescent="0.25"/>
  <cols>
    <col min="1" max="1" width="16.5703125" customWidth="1"/>
    <col min="2" max="2" width="44.42578125" customWidth="1"/>
    <col min="3" max="3" width="17.140625" customWidth="1"/>
    <col min="4" max="4" width="17.5703125" customWidth="1"/>
    <col min="5" max="5" width="16.7109375" customWidth="1"/>
    <col min="6" max="6" width="12.28515625" customWidth="1"/>
  </cols>
  <sheetData>
    <row r="1" spans="1:6" ht="18.75" x14ac:dyDescent="0.3">
      <c r="A1" s="82" t="s">
        <v>106</v>
      </c>
      <c r="B1" s="83"/>
      <c r="C1" s="83"/>
      <c r="D1" s="83"/>
      <c r="E1" s="83"/>
    </row>
    <row r="2" spans="1:6" ht="15.75" x14ac:dyDescent="0.25">
      <c r="A2" s="69" t="s">
        <v>0</v>
      </c>
      <c r="B2" s="71" t="s">
        <v>1</v>
      </c>
      <c r="C2" s="79" t="s">
        <v>2</v>
      </c>
      <c r="D2" s="80"/>
      <c r="E2" s="81"/>
    </row>
    <row r="3" spans="1:6" ht="63" x14ac:dyDescent="0.25">
      <c r="A3" s="70"/>
      <c r="B3" s="72"/>
      <c r="C3" s="20" t="s">
        <v>107</v>
      </c>
      <c r="D3" s="20" t="s">
        <v>108</v>
      </c>
      <c r="E3" s="21" t="s">
        <v>34</v>
      </c>
    </row>
    <row r="4" spans="1:6" ht="15.75" x14ac:dyDescent="0.25">
      <c r="A4" s="2">
        <v>1</v>
      </c>
      <c r="B4" s="3">
        <v>2</v>
      </c>
      <c r="C4" s="1">
        <v>3</v>
      </c>
      <c r="D4" s="1">
        <v>4</v>
      </c>
      <c r="E4" s="1">
        <v>5</v>
      </c>
    </row>
    <row r="5" spans="1:6" ht="15.75" x14ac:dyDescent="0.25">
      <c r="A5" s="4"/>
      <c r="B5" s="5" t="s">
        <v>92</v>
      </c>
      <c r="C5" s="42">
        <f>C6+C10+C16+C18+C23+C26+C28+C30</f>
        <v>24918494.140000001</v>
      </c>
      <c r="D5" s="42">
        <f>D6+D10+D16+D18+D23+D26+D28+D30</f>
        <v>27533154.57</v>
      </c>
      <c r="E5" s="42">
        <f>D5-C5</f>
        <v>2614660.4299999997</v>
      </c>
      <c r="F5" s="37">
        <f>F6+F23</f>
        <v>27533154.57</v>
      </c>
    </row>
    <row r="6" spans="1:6" ht="15.75" x14ac:dyDescent="0.25">
      <c r="A6" s="6" t="s">
        <v>4</v>
      </c>
      <c r="B6" s="7" t="s">
        <v>5</v>
      </c>
      <c r="C6" s="43">
        <f>C7+C8+C9</f>
        <v>19020000</v>
      </c>
      <c r="D6" s="43">
        <f>D7+D8+D9</f>
        <v>20790000</v>
      </c>
      <c r="E6" s="43">
        <f>D6-C6</f>
        <v>1770000</v>
      </c>
      <c r="F6">
        <f>D6+D10+D16+D18</f>
        <v>26347354.57</v>
      </c>
    </row>
    <row r="7" spans="1:6" ht="43.9" customHeight="1" x14ac:dyDescent="0.25">
      <c r="A7" s="8" t="s">
        <v>6</v>
      </c>
      <c r="B7" s="15" t="s">
        <v>7</v>
      </c>
      <c r="C7" s="41">
        <v>18700000</v>
      </c>
      <c r="D7" s="41">
        <v>20500000</v>
      </c>
      <c r="E7" s="45">
        <f>D7-C7</f>
        <v>1800000</v>
      </c>
    </row>
    <row r="8" spans="1:6" ht="55.15" customHeight="1" x14ac:dyDescent="0.25">
      <c r="A8" s="16" t="s">
        <v>8</v>
      </c>
      <c r="B8" s="17" t="s">
        <v>9</v>
      </c>
      <c r="C8" s="41">
        <v>250000</v>
      </c>
      <c r="D8" s="41">
        <v>140000</v>
      </c>
      <c r="E8" s="45">
        <f>D8-C8</f>
        <v>-110000</v>
      </c>
    </row>
    <row r="9" spans="1:6" ht="48" customHeight="1" x14ac:dyDescent="0.25">
      <c r="A9" s="16" t="s">
        <v>10</v>
      </c>
      <c r="B9" s="17" t="s">
        <v>11</v>
      </c>
      <c r="C9" s="41">
        <v>70000</v>
      </c>
      <c r="D9" s="41">
        <v>150000</v>
      </c>
      <c r="E9" s="45">
        <f>D9-C9</f>
        <v>80000</v>
      </c>
    </row>
    <row r="10" spans="1:6" ht="40.5" customHeight="1" x14ac:dyDescent="0.25">
      <c r="A10" s="23" t="s">
        <v>37</v>
      </c>
      <c r="B10" s="24" t="s">
        <v>38</v>
      </c>
      <c r="C10" s="44">
        <f>C11</f>
        <v>1225794.1399999999</v>
      </c>
      <c r="D10" s="44">
        <f>D11</f>
        <v>1347354.5699999998</v>
      </c>
      <c r="E10" s="43">
        <f t="shared" ref="E10:E17" si="0">D10-C10</f>
        <v>121560.42999999993</v>
      </c>
    </row>
    <row r="11" spans="1:6" ht="57" customHeight="1" x14ac:dyDescent="0.25">
      <c r="A11" s="16" t="s">
        <v>39</v>
      </c>
      <c r="B11" s="17" t="s">
        <v>40</v>
      </c>
      <c r="C11" s="41">
        <f>C12+C13+C14+C15</f>
        <v>1225794.1399999999</v>
      </c>
      <c r="D11" s="41">
        <f>D12+D13+D14+D15</f>
        <v>1347354.5699999998</v>
      </c>
      <c r="E11" s="45">
        <f t="shared" si="0"/>
        <v>121560.42999999993</v>
      </c>
    </row>
    <row r="12" spans="1:6" ht="83.25" customHeight="1" x14ac:dyDescent="0.25">
      <c r="A12" s="16" t="s">
        <v>41</v>
      </c>
      <c r="B12" s="17" t="s">
        <v>42</v>
      </c>
      <c r="C12" s="41">
        <v>444504.97</v>
      </c>
      <c r="D12" s="41">
        <v>628223.14</v>
      </c>
      <c r="E12" s="45">
        <f t="shared" si="0"/>
        <v>183718.17000000004</v>
      </c>
    </row>
    <row r="13" spans="1:6" ht="114.75" customHeight="1" x14ac:dyDescent="0.25">
      <c r="A13" s="16" t="s">
        <v>43</v>
      </c>
      <c r="B13" s="17" t="s">
        <v>44</v>
      </c>
      <c r="C13" s="41">
        <v>3114.46</v>
      </c>
      <c r="D13" s="41">
        <v>3395.48</v>
      </c>
      <c r="E13" s="45">
        <f t="shared" si="0"/>
        <v>281.02</v>
      </c>
    </row>
    <row r="14" spans="1:6" ht="99" customHeight="1" x14ac:dyDescent="0.25">
      <c r="A14" s="16" t="s">
        <v>45</v>
      </c>
      <c r="B14" s="17" t="s">
        <v>46</v>
      </c>
      <c r="C14" s="41">
        <v>860831.32</v>
      </c>
      <c r="D14" s="41">
        <v>813457.99</v>
      </c>
      <c r="E14" s="45">
        <f t="shared" si="0"/>
        <v>-47373.329999999958</v>
      </c>
    </row>
    <row r="15" spans="1:6" ht="102" customHeight="1" x14ac:dyDescent="0.25">
      <c r="A15" s="16" t="s">
        <v>47</v>
      </c>
      <c r="B15" s="17" t="s">
        <v>48</v>
      </c>
      <c r="C15" s="41">
        <v>-82656.61</v>
      </c>
      <c r="D15" s="41">
        <v>-97722.04</v>
      </c>
      <c r="E15" s="45">
        <f t="shared" si="0"/>
        <v>-15065.429999999993</v>
      </c>
    </row>
    <row r="16" spans="1:6" ht="31.5" x14ac:dyDescent="0.25">
      <c r="A16" s="23" t="s">
        <v>12</v>
      </c>
      <c r="B16" s="14" t="s">
        <v>13</v>
      </c>
      <c r="C16" s="43">
        <f>C17</f>
        <v>210000</v>
      </c>
      <c r="D16" s="43">
        <f>D17</f>
        <v>210000</v>
      </c>
      <c r="E16" s="45">
        <f t="shared" si="0"/>
        <v>0</v>
      </c>
    </row>
    <row r="17" spans="1:6" ht="20.25" customHeight="1" x14ac:dyDescent="0.25">
      <c r="A17" s="16" t="s">
        <v>14</v>
      </c>
      <c r="B17" s="12" t="s">
        <v>15</v>
      </c>
      <c r="C17" s="41">
        <v>210000</v>
      </c>
      <c r="D17" s="41">
        <v>210000</v>
      </c>
      <c r="E17" s="45">
        <f t="shared" si="0"/>
        <v>0</v>
      </c>
    </row>
    <row r="18" spans="1:6" ht="20.25" customHeight="1" x14ac:dyDescent="0.25">
      <c r="A18" s="23" t="s">
        <v>50</v>
      </c>
      <c r="B18" s="14" t="s">
        <v>51</v>
      </c>
      <c r="C18" s="44">
        <f>C19+C20</f>
        <v>3500000</v>
      </c>
      <c r="D18" s="44">
        <f>D19+D20</f>
        <v>4000000</v>
      </c>
      <c r="E18" s="45">
        <f>D18-C18</f>
        <v>500000</v>
      </c>
    </row>
    <row r="19" spans="1:6" ht="20.25" customHeight="1" x14ac:dyDescent="0.25">
      <c r="A19" s="16" t="s">
        <v>53</v>
      </c>
      <c r="B19" s="12" t="s">
        <v>52</v>
      </c>
      <c r="C19" s="41">
        <v>650000</v>
      </c>
      <c r="D19" s="41">
        <v>700000</v>
      </c>
      <c r="E19" s="45">
        <f t="shared" ref="E19:E23" si="1">D19-C19</f>
        <v>50000</v>
      </c>
    </row>
    <row r="20" spans="1:6" ht="20.25" customHeight="1" x14ac:dyDescent="0.25">
      <c r="A20" s="16" t="s">
        <v>54</v>
      </c>
      <c r="B20" s="12" t="s">
        <v>55</v>
      </c>
      <c r="C20" s="41">
        <f>C21+C22</f>
        <v>2850000</v>
      </c>
      <c r="D20" s="41">
        <f>D21+D22</f>
        <v>3300000</v>
      </c>
      <c r="E20" s="45">
        <f t="shared" si="1"/>
        <v>450000</v>
      </c>
    </row>
    <row r="21" spans="1:6" ht="48.6" customHeight="1" x14ac:dyDescent="0.25">
      <c r="A21" s="16" t="s">
        <v>56</v>
      </c>
      <c r="B21" s="12" t="s">
        <v>57</v>
      </c>
      <c r="C21" s="41">
        <v>1850000</v>
      </c>
      <c r="D21" s="41">
        <v>2100000</v>
      </c>
      <c r="E21" s="45">
        <f t="shared" si="1"/>
        <v>250000</v>
      </c>
    </row>
    <row r="22" spans="1:6" ht="65.45" customHeight="1" x14ac:dyDescent="0.25">
      <c r="A22" s="16" t="s">
        <v>58</v>
      </c>
      <c r="B22" s="12" t="s">
        <v>59</v>
      </c>
      <c r="C22" s="41">
        <v>1000000</v>
      </c>
      <c r="D22" s="41">
        <v>1200000</v>
      </c>
      <c r="E22" s="45">
        <f t="shared" si="1"/>
        <v>200000</v>
      </c>
    </row>
    <row r="23" spans="1:6" ht="51.75" customHeight="1" x14ac:dyDescent="0.25">
      <c r="A23" s="6" t="s">
        <v>17</v>
      </c>
      <c r="B23" s="11" t="s">
        <v>18</v>
      </c>
      <c r="C23" s="44">
        <f>C24+C25</f>
        <v>559700</v>
      </c>
      <c r="D23" s="44">
        <f>D24+D25</f>
        <v>542800</v>
      </c>
      <c r="E23" s="45">
        <f t="shared" si="1"/>
        <v>-16900</v>
      </c>
      <c r="F23" s="36">
        <f>D23+D26+D28+D30</f>
        <v>1185800</v>
      </c>
    </row>
    <row r="24" spans="1:6" ht="76.900000000000006" customHeight="1" x14ac:dyDescent="0.25">
      <c r="A24" s="16" t="s">
        <v>35</v>
      </c>
      <c r="B24" s="18" t="s">
        <v>19</v>
      </c>
      <c r="C24" s="41">
        <v>480000</v>
      </c>
      <c r="D24" s="41">
        <v>480000</v>
      </c>
      <c r="E24" s="45">
        <f>D24-C24</f>
        <v>0</v>
      </c>
    </row>
    <row r="25" spans="1:6" ht="118.9" customHeight="1" x14ac:dyDescent="0.25">
      <c r="A25" s="16" t="s">
        <v>60</v>
      </c>
      <c r="B25" s="12" t="s">
        <v>61</v>
      </c>
      <c r="C25" s="41">
        <v>79700</v>
      </c>
      <c r="D25" s="41">
        <v>62800</v>
      </c>
      <c r="E25" s="45">
        <f t="shared" ref="E25:E26" si="2">D25-C25</f>
        <v>-16900</v>
      </c>
    </row>
    <row r="26" spans="1:6" ht="36.75" customHeight="1" x14ac:dyDescent="0.25">
      <c r="A26" s="6" t="s">
        <v>20</v>
      </c>
      <c r="B26" s="7" t="s">
        <v>21</v>
      </c>
      <c r="C26" s="44">
        <f>C27</f>
        <v>23000</v>
      </c>
      <c r="D26" s="46">
        <f>D27</f>
        <v>23000</v>
      </c>
      <c r="E26" s="45">
        <f t="shared" si="2"/>
        <v>0</v>
      </c>
    </row>
    <row r="27" spans="1:6" ht="61.5" customHeight="1" x14ac:dyDescent="0.25">
      <c r="A27" s="16" t="s">
        <v>71</v>
      </c>
      <c r="B27" s="19" t="s">
        <v>22</v>
      </c>
      <c r="C27" s="41">
        <v>23000</v>
      </c>
      <c r="D27" s="41">
        <v>23000</v>
      </c>
      <c r="E27" s="45">
        <f>D27-C27</f>
        <v>0</v>
      </c>
    </row>
    <row r="28" spans="1:6" ht="41.25" customHeight="1" x14ac:dyDescent="0.25">
      <c r="A28" s="6" t="s">
        <v>23</v>
      </c>
      <c r="B28" s="14" t="s">
        <v>24</v>
      </c>
      <c r="C28" s="44">
        <f>C29</f>
        <v>120000</v>
      </c>
      <c r="D28" s="44">
        <f>D29</f>
        <v>120000</v>
      </c>
      <c r="E28" s="45">
        <f>D28-C28</f>
        <v>0</v>
      </c>
    </row>
    <row r="29" spans="1:6" ht="70.5" customHeight="1" x14ac:dyDescent="0.25">
      <c r="A29" s="8" t="s">
        <v>36</v>
      </c>
      <c r="B29" s="12" t="s">
        <v>25</v>
      </c>
      <c r="C29" s="41">
        <v>120000</v>
      </c>
      <c r="D29" s="41">
        <v>120000</v>
      </c>
      <c r="E29" s="41">
        <f t="shared" ref="E29:E30" si="3">D29-C29</f>
        <v>0</v>
      </c>
    </row>
    <row r="30" spans="1:6" ht="29.45" customHeight="1" x14ac:dyDescent="0.25">
      <c r="A30" s="23" t="s">
        <v>62</v>
      </c>
      <c r="B30" s="7" t="s">
        <v>63</v>
      </c>
      <c r="C30" s="43">
        <f>C31</f>
        <v>260000</v>
      </c>
      <c r="D30" s="43">
        <f>D31</f>
        <v>500000</v>
      </c>
      <c r="E30" s="41">
        <f t="shared" si="3"/>
        <v>240000</v>
      </c>
    </row>
    <row r="31" spans="1:6" ht="87.6" customHeight="1" x14ac:dyDescent="0.25">
      <c r="A31" s="16" t="s">
        <v>64</v>
      </c>
      <c r="B31" s="13" t="s">
        <v>65</v>
      </c>
      <c r="C31" s="41">
        <v>260000</v>
      </c>
      <c r="D31" s="41">
        <v>500000</v>
      </c>
      <c r="E31" s="45">
        <f>D31-C31</f>
        <v>240000</v>
      </c>
    </row>
    <row r="32" spans="1:6" ht="15.75" x14ac:dyDescent="0.25">
      <c r="A32" s="6" t="s">
        <v>26</v>
      </c>
      <c r="B32" s="7" t="s">
        <v>27</v>
      </c>
      <c r="C32" s="44">
        <f>C36+C39+C33</f>
        <v>15944091</v>
      </c>
      <c r="D32" s="44">
        <f>D34+D36+D39+D41</f>
        <v>0</v>
      </c>
      <c r="E32" s="44">
        <f>E34+E36+E39+E41</f>
        <v>-14129801</v>
      </c>
    </row>
    <row r="33" spans="1:5" ht="31.5" x14ac:dyDescent="0.25">
      <c r="A33" s="16" t="s">
        <v>110</v>
      </c>
      <c r="B33" s="19" t="s">
        <v>111</v>
      </c>
      <c r="C33" s="44">
        <f>C34+C35</f>
        <v>11715690</v>
      </c>
      <c r="D33" s="44"/>
      <c r="E33" s="44"/>
    </row>
    <row r="34" spans="1:5" ht="57.75" customHeight="1" x14ac:dyDescent="0.25">
      <c r="A34" s="16" t="s">
        <v>93</v>
      </c>
      <c r="B34" s="12" t="s">
        <v>28</v>
      </c>
      <c r="C34" s="41">
        <v>9901400</v>
      </c>
      <c r="D34" s="41">
        <v>0</v>
      </c>
      <c r="E34" s="45">
        <f t="shared" ref="E34:E43" si="4">D34-C34</f>
        <v>-9901400</v>
      </c>
    </row>
    <row r="35" spans="1:5" ht="57.75" customHeight="1" x14ac:dyDescent="0.25">
      <c r="A35" s="16" t="s">
        <v>109</v>
      </c>
      <c r="B35" s="12" t="s">
        <v>91</v>
      </c>
      <c r="C35" s="41">
        <v>1814290</v>
      </c>
      <c r="D35" s="41"/>
      <c r="E35" s="45"/>
    </row>
    <row r="36" spans="1:5" ht="51.75" customHeight="1" x14ac:dyDescent="0.25">
      <c r="A36" s="16" t="s">
        <v>94</v>
      </c>
      <c r="B36" s="12" t="s">
        <v>29</v>
      </c>
      <c r="C36" s="41">
        <f>C37+C38</f>
        <v>4227019</v>
      </c>
      <c r="D36" s="41">
        <f>D37+D38</f>
        <v>0</v>
      </c>
      <c r="E36" s="45">
        <f t="shared" si="4"/>
        <v>-4227019</v>
      </c>
    </row>
    <row r="37" spans="1:5" ht="51.75" customHeight="1" x14ac:dyDescent="0.25">
      <c r="A37" s="49" t="s">
        <v>97</v>
      </c>
      <c r="B37" s="12" t="s">
        <v>96</v>
      </c>
      <c r="C37" s="41">
        <v>0</v>
      </c>
      <c r="D37" s="41">
        <v>0</v>
      </c>
      <c r="E37" s="45"/>
    </row>
    <row r="38" spans="1:5" ht="33.75" customHeight="1" x14ac:dyDescent="0.25">
      <c r="A38" s="16" t="s">
        <v>95</v>
      </c>
      <c r="B38" s="12" t="s">
        <v>30</v>
      </c>
      <c r="C38" s="41">
        <v>4227019</v>
      </c>
      <c r="D38" s="41">
        <v>0</v>
      </c>
      <c r="E38" s="45">
        <f t="shared" si="4"/>
        <v>-4227019</v>
      </c>
    </row>
    <row r="39" spans="1:5" ht="38.25" customHeight="1" x14ac:dyDescent="0.25">
      <c r="A39" s="16" t="s">
        <v>66</v>
      </c>
      <c r="B39" s="12" t="s">
        <v>31</v>
      </c>
      <c r="C39" s="41">
        <f>C40</f>
        <v>1382</v>
      </c>
      <c r="D39" s="41"/>
      <c r="E39" s="45">
        <f t="shared" si="4"/>
        <v>-1382</v>
      </c>
    </row>
    <row r="40" spans="1:5" ht="79.150000000000006" customHeight="1" x14ac:dyDescent="0.25">
      <c r="A40" s="16" t="s">
        <v>67</v>
      </c>
      <c r="B40" s="12" t="s">
        <v>32</v>
      </c>
      <c r="C40" s="41">
        <v>1382</v>
      </c>
      <c r="D40" s="41"/>
      <c r="E40" s="45">
        <f t="shared" si="4"/>
        <v>-1382</v>
      </c>
    </row>
    <row r="41" spans="1:5" ht="30" customHeight="1" x14ac:dyDescent="0.25">
      <c r="A41" s="16" t="s">
        <v>68</v>
      </c>
      <c r="B41" s="12" t="s">
        <v>49</v>
      </c>
      <c r="C41" s="41">
        <v>0</v>
      </c>
      <c r="D41" s="41"/>
      <c r="E41" s="45">
        <f t="shared" si="4"/>
        <v>0</v>
      </c>
    </row>
    <row r="42" spans="1:5" ht="87" customHeight="1" thickBot="1" x14ac:dyDescent="0.3">
      <c r="A42" s="26" t="s">
        <v>69</v>
      </c>
      <c r="B42" s="27" t="s">
        <v>70</v>
      </c>
      <c r="C42" s="41">
        <v>0</v>
      </c>
      <c r="D42" s="9"/>
      <c r="E42" s="10">
        <f t="shared" si="4"/>
        <v>0</v>
      </c>
    </row>
    <row r="43" spans="1:5" ht="15.75" x14ac:dyDescent="0.25">
      <c r="A43" s="4"/>
      <c r="B43" s="5" t="s">
        <v>33</v>
      </c>
      <c r="C43" s="43">
        <f>C32+C5</f>
        <v>40862585.140000001</v>
      </c>
      <c r="D43" s="25">
        <f>D5+D32</f>
        <v>27533154.57</v>
      </c>
      <c r="E43" s="10">
        <f t="shared" si="4"/>
        <v>-13329430.57</v>
      </c>
    </row>
  </sheetData>
  <mergeCells count="4">
    <mergeCell ref="C2:E2"/>
    <mergeCell ref="B2:B3"/>
    <mergeCell ref="A2:A3"/>
    <mergeCell ref="A1:E1"/>
  </mergeCells>
  <pageMargins left="0.7" right="0.7" top="0.75" bottom="0.75" header="0.3" footer="0.3"/>
  <pageSetup paperSize="9" scale="70" fitToHeight="0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оценка 2024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2023-10-16T08:31:46Z</cp:lastPrinted>
  <dcterms:created xsi:type="dcterms:W3CDTF">2015-09-09T09:38:53Z</dcterms:created>
  <dcterms:modified xsi:type="dcterms:W3CDTF">2024-11-13T08:46:46Z</dcterms:modified>
</cp:coreProperties>
</file>